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tuarios\Estudos\"/>
    </mc:Choice>
  </mc:AlternateContent>
  <xr:revisionPtr revIDLastSave="0" documentId="13_ncr:1_{3DCF156B-7427-4AEC-BCC0-C569D25498DE}" xr6:coauthVersionLast="45" xr6:coauthVersionMax="45" xr10:uidLastSave="{00000000-0000-0000-0000-000000000000}"/>
  <workbookProtection workbookPassword="D043" lockStructure="1"/>
  <bookViews>
    <workbookView xWindow="-120" yWindow="-120" windowWidth="29040" windowHeight="15840" xr2:uid="{00000000-000D-0000-FFFF-FFFF00000000}"/>
  </bookViews>
  <sheets>
    <sheet name="simulador" sheetId="1" r:id="rId1"/>
    <sheet name="Plan4" sheetId="4" state="hidden" r:id="rId2"/>
  </sheets>
  <calcPr calcId="181029"/>
</workbook>
</file>

<file path=xl/calcChain.xml><?xml version="1.0" encoding="utf-8"?>
<calcChain xmlns="http://schemas.openxmlformats.org/spreadsheetml/2006/main">
  <c r="C8" i="4" l="1"/>
  <c r="C6" i="4"/>
  <c r="D10" i="4" l="1"/>
  <c r="C10" i="4"/>
  <c r="D8" i="4"/>
  <c r="D6" i="4"/>
  <c r="B6" i="4"/>
  <c r="F4" i="4"/>
  <c r="E4" i="4"/>
  <c r="I13" i="1"/>
  <c r="E5" i="4" l="1"/>
  <c r="E6" i="4" s="1"/>
  <c r="E7" i="4" s="1"/>
  <c r="D7" i="4" s="1"/>
  <c r="F5" i="4"/>
  <c r="F10" i="4" s="1"/>
  <c r="F11" i="4" s="1"/>
  <c r="C11" i="4" s="1"/>
  <c r="F8" i="4" l="1"/>
  <c r="F9" i="4" s="1"/>
  <c r="C9" i="4" s="1"/>
  <c r="F6" i="4"/>
  <c r="F7" i="4" s="1"/>
  <c r="C7" i="4" s="1"/>
  <c r="I17" i="1" s="1"/>
  <c r="E8" i="4"/>
  <c r="E9" i="4" s="1"/>
  <c r="D9" i="4" s="1"/>
  <c r="E10" i="4"/>
  <c r="E11" i="4" s="1"/>
  <c r="D11" i="4" s="1"/>
  <c r="I20" i="1" s="1"/>
  <c r="I24" i="1" l="1"/>
</calcChain>
</file>

<file path=xl/sharedStrings.xml><?xml version="1.0" encoding="utf-8"?>
<sst xmlns="http://schemas.openxmlformats.org/spreadsheetml/2006/main" count="31" uniqueCount="25">
  <si>
    <t>Contratação do Plano</t>
  </si>
  <si>
    <t>Valor da Contraprestação sem reajuste em 2020</t>
  </si>
  <si>
    <t>Reajuste Anual</t>
  </si>
  <si>
    <t>Mês em que seria aplicado</t>
  </si>
  <si>
    <t>Índice</t>
  </si>
  <si>
    <t>Reajuste por Mudança de Faixa Etária</t>
  </si>
  <si>
    <t>Coletivo Empresarial</t>
  </si>
  <si>
    <t>Coletivo por Adesão</t>
  </si>
  <si>
    <t>Individual e Familiar</t>
  </si>
  <si>
    <t>Rj anual</t>
  </si>
  <si>
    <t>Rj FxEtar.</t>
  </si>
  <si>
    <t>Quantidade de parcelas acordado</t>
  </si>
  <si>
    <t>1º indice</t>
  </si>
  <si>
    <t>2º indice</t>
  </si>
  <si>
    <t>NÃO APLICADO</t>
  </si>
  <si>
    <t>Contraprestação Reajustada</t>
  </si>
  <si>
    <t>Reposição do Reajuste Anual de 2020</t>
  </si>
  <si>
    <t>CONTRAPRESTAÇÃO TOTAL</t>
  </si>
  <si>
    <t>Reposição do Reajuste por Mudança de Faixa Etária</t>
  </si>
  <si>
    <t>DADOS A SEREM INFORMADOS:</t>
  </si>
  <si>
    <t>CONTRAPRESTAÇÃO ATUALIZADA COM REPOSIÇÃO, A SER PAGA A PARTIR DE JAN/21</t>
  </si>
  <si>
    <t>=</t>
  </si>
  <si>
    <t>+</t>
  </si>
  <si>
    <t>Mês em que o reajuste foi suspenso</t>
  </si>
  <si>
    <t>SIMULADOR DE REPOSIÇÃO DE REAJUSTE DO ANO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</si>
</sst>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double">
        <color theme="1" tint="4.9989318521683403E-2"/>
      </left>
      <right/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/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/>
      <top/>
      <bottom/>
      <diagonal/>
    </border>
    <border>
      <left/>
      <right style="double">
        <color theme="1" tint="4.9989318521683403E-2"/>
      </right>
      <top/>
      <bottom/>
      <diagonal/>
    </border>
    <border>
      <left style="double">
        <color theme="1" tint="4.9989318521683403E-2"/>
      </left>
      <right/>
      <top/>
      <bottom style="double">
        <color theme="1" tint="4.9989318521683403E-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 style="double">
        <color theme="1" tint="4.9989318521683403E-2"/>
      </right>
      <top/>
      <bottom style="double">
        <color theme="1" tint="4.9989318521683403E-2"/>
      </bottom>
      <diagonal/>
    </border>
    <border>
      <left/>
      <right/>
      <top/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/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/>
      <diagonal/>
    </border>
    <border>
      <left style="hair">
        <color theme="1" tint="4.9989318521683403E-2"/>
      </left>
      <right/>
      <top style="hair">
        <color theme="1" tint="4.9989318521683403E-2"/>
      </top>
      <bottom/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10" fontId="0" fillId="0" borderId="0" xfId="2" applyNumberFormat="1" applyFont="1"/>
    <xf numFmtId="43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3" fillId="0" borderId="5" xfId="0" applyFont="1" applyFill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164" fontId="6" fillId="4" borderId="1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17" fontId="2" fillId="0" borderId="0" xfId="0" applyNumberFormat="1" applyFont="1" applyProtection="1">
      <protection hidden="1"/>
    </xf>
    <xf numFmtId="10" fontId="2" fillId="3" borderId="13" xfId="0" applyNumberFormat="1" applyFont="1" applyFill="1" applyBorder="1" applyAlignment="1" applyProtection="1">
      <alignment horizontal="center"/>
      <protection locked="0"/>
    </xf>
    <xf numFmtId="17" fontId="2" fillId="3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7" fontId="2" fillId="3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17" fontId="2" fillId="3" borderId="14" xfId="0" applyNumberFormat="1" applyFont="1" applyFill="1" applyBorder="1" applyAlignment="1" applyProtection="1">
      <alignment horizontal="center"/>
      <protection locked="0"/>
    </xf>
    <xf numFmtId="17" fontId="2" fillId="3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104775</xdr:rowOff>
    </xdr:from>
    <xdr:to>
      <xdr:col>3</xdr:col>
      <xdr:colOff>561975</xdr:colOff>
      <xdr:row>4</xdr:row>
      <xdr:rowOff>135262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4775"/>
          <a:ext cx="2371725" cy="830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0"/>
  <sheetViews>
    <sheetView showGridLines="0" tabSelected="1" zoomScaleNormal="100" workbookViewId="0">
      <selection activeCell="C10" sqref="C10:E10"/>
    </sheetView>
  </sheetViews>
  <sheetFormatPr defaultColWidth="0" defaultRowHeight="15.75" x14ac:dyDescent="0.25"/>
  <cols>
    <col min="1" max="1" width="18.42578125" style="6" customWidth="1"/>
    <col min="2" max="2" width="1.5703125" style="6" customWidth="1"/>
    <col min="3" max="3" width="17.85546875" style="6" customWidth="1"/>
    <col min="4" max="4" width="29" style="6" customWidth="1"/>
    <col min="5" max="5" width="35.7109375" style="6" customWidth="1"/>
    <col min="6" max="6" width="1.5703125" style="6" customWidth="1"/>
    <col min="7" max="7" width="5.5703125" style="6" customWidth="1"/>
    <col min="8" max="8" width="1.5703125" style="6" customWidth="1"/>
    <col min="9" max="9" width="51.140625" style="6" customWidth="1"/>
    <col min="10" max="10" width="1.5703125" style="6" customWidth="1"/>
    <col min="11" max="12" width="9.140625" style="6" customWidth="1"/>
    <col min="13" max="16384" width="9.140625" style="6" hidden="1"/>
  </cols>
  <sheetData>
    <row r="2" spans="2:12" ht="15.75" customHeight="1" x14ac:dyDescent="0.25">
      <c r="D2" s="28" t="s">
        <v>24</v>
      </c>
      <c r="E2" s="28"/>
      <c r="F2" s="28"/>
      <c r="G2" s="28"/>
      <c r="H2" s="28"/>
      <c r="I2" s="28"/>
      <c r="J2" s="28"/>
      <c r="K2" s="28"/>
      <c r="L2" s="28"/>
    </row>
    <row r="3" spans="2:12" ht="15.75" customHeight="1" x14ac:dyDescent="0.25">
      <c r="D3" s="28"/>
      <c r="E3" s="28"/>
      <c r="F3" s="28"/>
      <c r="G3" s="28"/>
      <c r="H3" s="28"/>
      <c r="I3" s="28"/>
      <c r="J3" s="28"/>
      <c r="K3" s="28"/>
      <c r="L3" s="28"/>
    </row>
    <row r="4" spans="2:12" ht="15.75" customHeight="1" x14ac:dyDescent="0.25">
      <c r="D4" s="28"/>
      <c r="E4" s="28"/>
      <c r="F4" s="28"/>
      <c r="G4" s="28"/>
      <c r="H4" s="28"/>
      <c r="I4" s="28"/>
      <c r="J4" s="28"/>
      <c r="K4" s="28"/>
      <c r="L4" s="28"/>
    </row>
    <row r="5" spans="2:12" ht="16.5" thickBot="1" x14ac:dyDescent="0.3"/>
    <row r="6" spans="2:12" ht="9.75" customHeight="1" thickTop="1" x14ac:dyDescent="0.25">
      <c r="B6" s="7"/>
      <c r="C6" s="8"/>
      <c r="D6" s="8"/>
      <c r="E6" s="8"/>
      <c r="F6" s="9"/>
      <c r="G6" s="25"/>
      <c r="H6" s="7"/>
      <c r="I6" s="8"/>
      <c r="J6" s="9"/>
    </row>
    <row r="7" spans="2:12" x14ac:dyDescent="0.25">
      <c r="B7" s="10"/>
      <c r="C7" s="32" t="s">
        <v>19</v>
      </c>
      <c r="D7" s="32"/>
      <c r="E7" s="32"/>
      <c r="F7" s="11"/>
      <c r="H7" s="10"/>
      <c r="I7" s="27" t="s">
        <v>20</v>
      </c>
      <c r="J7" s="12"/>
    </row>
    <row r="8" spans="2:12" ht="11.25" customHeight="1" x14ac:dyDescent="0.25">
      <c r="B8" s="10"/>
      <c r="C8" s="13"/>
      <c r="D8" s="13"/>
      <c r="E8" s="13"/>
      <c r="F8" s="11"/>
      <c r="H8" s="10"/>
      <c r="I8" s="27"/>
      <c r="J8" s="11"/>
    </row>
    <row r="9" spans="2:12" x14ac:dyDescent="0.25">
      <c r="B9" s="10"/>
      <c r="C9" s="29" t="s">
        <v>0</v>
      </c>
      <c r="D9" s="29"/>
      <c r="E9" s="29"/>
      <c r="F9" s="11"/>
      <c r="H9" s="10"/>
      <c r="I9" s="27"/>
      <c r="J9" s="11"/>
    </row>
    <row r="10" spans="2:12" x14ac:dyDescent="0.25">
      <c r="B10" s="10"/>
      <c r="C10" s="33" t="s">
        <v>8</v>
      </c>
      <c r="D10" s="33"/>
      <c r="E10" s="33"/>
      <c r="F10" s="11"/>
      <c r="H10" s="10"/>
      <c r="I10" s="13"/>
      <c r="J10" s="11"/>
    </row>
    <row r="11" spans="2:12" ht="11.25" customHeight="1" x14ac:dyDescent="0.25">
      <c r="B11" s="10"/>
      <c r="C11" s="13"/>
      <c r="D11" s="13"/>
      <c r="E11" s="13"/>
      <c r="F11" s="11"/>
      <c r="H11" s="10"/>
      <c r="I11" s="13"/>
      <c r="J11" s="11"/>
    </row>
    <row r="12" spans="2:12" x14ac:dyDescent="0.25">
      <c r="B12" s="10"/>
      <c r="C12" s="29" t="s">
        <v>1</v>
      </c>
      <c r="D12" s="29"/>
      <c r="E12" s="29"/>
      <c r="F12" s="11"/>
      <c r="H12" s="10"/>
      <c r="I12" s="14" t="s">
        <v>15</v>
      </c>
      <c r="J12" s="11"/>
    </row>
    <row r="13" spans="2:12" x14ac:dyDescent="0.25">
      <c r="B13" s="10"/>
      <c r="C13" s="34">
        <v>100</v>
      </c>
      <c r="D13" s="34"/>
      <c r="E13" s="34"/>
      <c r="F13" s="11"/>
      <c r="H13" s="10"/>
      <c r="I13" s="15">
        <f>C13*(1+C17)*(1+C21)</f>
        <v>129.76799999999997</v>
      </c>
      <c r="J13" s="11"/>
    </row>
    <row r="14" spans="2:12" ht="11.25" customHeight="1" x14ac:dyDescent="0.25">
      <c r="B14" s="10"/>
      <c r="C14" s="13"/>
      <c r="D14" s="13"/>
      <c r="E14" s="13"/>
      <c r="F14" s="11"/>
      <c r="H14" s="10"/>
      <c r="I14" s="16"/>
      <c r="J14" s="11"/>
    </row>
    <row r="15" spans="2:12" x14ac:dyDescent="0.25">
      <c r="B15" s="10"/>
      <c r="C15" s="29" t="s">
        <v>2</v>
      </c>
      <c r="D15" s="29"/>
      <c r="E15" s="29"/>
      <c r="F15" s="11"/>
      <c r="H15" s="10"/>
      <c r="I15" s="16" t="s">
        <v>22</v>
      </c>
      <c r="J15" s="11"/>
    </row>
    <row r="16" spans="2:12" x14ac:dyDescent="0.25">
      <c r="B16" s="10"/>
      <c r="C16" s="17" t="s">
        <v>4</v>
      </c>
      <c r="D16" s="18" t="s">
        <v>3</v>
      </c>
      <c r="E16" s="18" t="s">
        <v>23</v>
      </c>
      <c r="F16" s="11"/>
      <c r="H16" s="10"/>
      <c r="I16" s="14" t="s">
        <v>16</v>
      </c>
      <c r="J16" s="11"/>
    </row>
    <row r="17" spans="2:10" x14ac:dyDescent="0.25">
      <c r="B17" s="10"/>
      <c r="C17" s="23">
        <v>8.14E-2</v>
      </c>
      <c r="D17" s="24">
        <v>44075</v>
      </c>
      <c r="E17" s="26">
        <v>44075</v>
      </c>
      <c r="F17" s="11"/>
      <c r="H17" s="10"/>
      <c r="I17" s="15">
        <f>IF(C10=Plan4!B6,Plan4!C7,IF(C10=Plan4!B8,Plan4!C9,Plan4!C11))</f>
        <v>3.2560000000000002</v>
      </c>
      <c r="J17" s="11"/>
    </row>
    <row r="18" spans="2:10" ht="11.25" customHeight="1" x14ac:dyDescent="0.25">
      <c r="B18" s="10"/>
      <c r="C18" s="13"/>
      <c r="D18" s="13"/>
      <c r="E18" s="13"/>
      <c r="F18" s="11"/>
      <c r="H18" s="10"/>
      <c r="I18" s="16" t="s">
        <v>22</v>
      </c>
      <c r="J18" s="11"/>
    </row>
    <row r="19" spans="2:10" x14ac:dyDescent="0.25">
      <c r="B19" s="10"/>
      <c r="C19" s="29" t="s">
        <v>5</v>
      </c>
      <c r="D19" s="29"/>
      <c r="E19" s="29"/>
      <c r="F19" s="11"/>
      <c r="H19" s="10"/>
      <c r="I19" s="14" t="s">
        <v>18</v>
      </c>
      <c r="J19" s="11"/>
    </row>
    <row r="20" spans="2:10" x14ac:dyDescent="0.25">
      <c r="B20" s="10"/>
      <c r="C20" s="17" t="s">
        <v>4</v>
      </c>
      <c r="D20" s="30" t="s">
        <v>3</v>
      </c>
      <c r="E20" s="31"/>
      <c r="F20" s="11"/>
      <c r="H20" s="10"/>
      <c r="I20" s="15">
        <f>IF(C10=Plan4!B6,Plan4!D7,IF(C10=Plan4!B8,Plan4!D9,Plan4!D11))</f>
        <v>6.666666666666667</v>
      </c>
      <c r="J20" s="11"/>
    </row>
    <row r="21" spans="2:10" x14ac:dyDescent="0.25">
      <c r="B21" s="10"/>
      <c r="C21" s="23">
        <v>0.2</v>
      </c>
      <c r="D21" s="35">
        <v>43831</v>
      </c>
      <c r="E21" s="36"/>
      <c r="F21" s="11"/>
      <c r="H21" s="10"/>
      <c r="I21" s="13"/>
      <c r="J21" s="11"/>
    </row>
    <row r="22" spans="2:10" ht="11.25" customHeight="1" x14ac:dyDescent="0.25">
      <c r="B22" s="10"/>
      <c r="C22" s="13"/>
      <c r="D22" s="13"/>
      <c r="E22" s="13"/>
      <c r="F22" s="11"/>
      <c r="H22" s="10"/>
      <c r="I22" s="16" t="s">
        <v>21</v>
      </c>
      <c r="J22" s="11"/>
    </row>
    <row r="23" spans="2:10" x14ac:dyDescent="0.25">
      <c r="B23" s="10"/>
      <c r="C23" s="29" t="s">
        <v>11</v>
      </c>
      <c r="D23" s="29"/>
      <c r="E23" s="29"/>
      <c r="F23" s="11"/>
      <c r="H23" s="10"/>
      <c r="I23" s="14" t="s">
        <v>17</v>
      </c>
      <c r="J23" s="11"/>
    </row>
    <row r="24" spans="2:10" x14ac:dyDescent="0.25">
      <c r="B24" s="10"/>
      <c r="C24" s="33">
        <v>12</v>
      </c>
      <c r="D24" s="33"/>
      <c r="E24" s="33"/>
      <c r="F24" s="11"/>
      <c r="H24" s="10"/>
      <c r="I24" s="15">
        <f>I13+I17+I20</f>
        <v>139.69066666666663</v>
      </c>
      <c r="J24" s="11"/>
    </row>
    <row r="25" spans="2:10" ht="9.75" customHeight="1" thickBot="1" x14ac:dyDescent="0.3">
      <c r="B25" s="19"/>
      <c r="C25" s="20"/>
      <c r="D25" s="20"/>
      <c r="E25" s="20"/>
      <c r="F25" s="21"/>
      <c r="H25" s="19"/>
      <c r="I25" s="20"/>
      <c r="J25" s="21"/>
    </row>
    <row r="26" spans="2:10" ht="16.5" thickTop="1" x14ac:dyDescent="0.25"/>
    <row r="31" spans="2:10" hidden="1" x14ac:dyDescent="0.25">
      <c r="C31" s="6" t="s">
        <v>6</v>
      </c>
    </row>
    <row r="32" spans="2:10" hidden="1" x14ac:dyDescent="0.25">
      <c r="C32" s="6" t="s">
        <v>7</v>
      </c>
    </row>
    <row r="33" spans="3:3" hidden="1" x14ac:dyDescent="0.25">
      <c r="C33" s="6" t="s">
        <v>8</v>
      </c>
    </row>
    <row r="34" spans="3:3" hidden="1" x14ac:dyDescent="0.25"/>
    <row r="35" spans="3:3" hidden="1" x14ac:dyDescent="0.25"/>
    <row r="36" spans="3:3" hidden="1" x14ac:dyDescent="0.25">
      <c r="C36" s="22">
        <v>43831</v>
      </c>
    </row>
    <row r="37" spans="3:3" hidden="1" x14ac:dyDescent="0.25">
      <c r="C37" s="22">
        <v>43862</v>
      </c>
    </row>
    <row r="38" spans="3:3" hidden="1" x14ac:dyDescent="0.25">
      <c r="C38" s="22">
        <v>43891</v>
      </c>
    </row>
    <row r="39" spans="3:3" hidden="1" x14ac:dyDescent="0.25">
      <c r="C39" s="22">
        <v>43922</v>
      </c>
    </row>
    <row r="40" spans="3:3" hidden="1" x14ac:dyDescent="0.25">
      <c r="C40" s="22">
        <v>43952</v>
      </c>
    </row>
    <row r="41" spans="3:3" hidden="1" x14ac:dyDescent="0.25">
      <c r="C41" s="22">
        <v>43983</v>
      </c>
    </row>
    <row r="42" spans="3:3" hidden="1" x14ac:dyDescent="0.25">
      <c r="C42" s="22">
        <v>44013</v>
      </c>
    </row>
    <row r="43" spans="3:3" hidden="1" x14ac:dyDescent="0.25">
      <c r="C43" s="22">
        <v>44044</v>
      </c>
    </row>
    <row r="44" spans="3:3" hidden="1" x14ac:dyDescent="0.25">
      <c r="C44" s="22">
        <v>44075</v>
      </c>
    </row>
    <row r="45" spans="3:3" hidden="1" x14ac:dyDescent="0.25">
      <c r="C45" s="22">
        <v>44105</v>
      </c>
    </row>
    <row r="46" spans="3:3" hidden="1" x14ac:dyDescent="0.25">
      <c r="C46" s="22">
        <v>44136</v>
      </c>
    </row>
    <row r="47" spans="3:3" hidden="1" x14ac:dyDescent="0.25">
      <c r="C47" s="22">
        <v>44166</v>
      </c>
    </row>
    <row r="48" spans="3:3" hidden="1" x14ac:dyDescent="0.25">
      <c r="C48" s="6" t="s">
        <v>14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sheetProtection password="D043" sheet="1" objects="1" scenarios="1" selectLockedCells="1"/>
  <mergeCells count="13">
    <mergeCell ref="C24:E24"/>
    <mergeCell ref="C9:E9"/>
    <mergeCell ref="C10:E10"/>
    <mergeCell ref="C12:E12"/>
    <mergeCell ref="C13:E13"/>
    <mergeCell ref="C23:E23"/>
    <mergeCell ref="D21:E21"/>
    <mergeCell ref="I7:I9"/>
    <mergeCell ref="D2:L4"/>
    <mergeCell ref="C15:E15"/>
    <mergeCell ref="C19:E19"/>
    <mergeCell ref="D20:E20"/>
    <mergeCell ref="C7:E7"/>
  </mergeCells>
  <dataValidations count="4">
    <dataValidation type="list" allowBlank="1" showInputMessage="1" showErrorMessage="1" sqref="C10" xr:uid="{00000000-0002-0000-0000-000000000000}">
      <formula1>$C$31:$C$33</formula1>
    </dataValidation>
    <dataValidation type="list" allowBlank="1" showInputMessage="1" showErrorMessage="1" sqref="D17" xr:uid="{00000000-0002-0000-0000-000001000000}">
      <formula1>$C$36:$C$47</formula1>
    </dataValidation>
    <dataValidation type="list" allowBlank="1" showInputMessage="1" showErrorMessage="1" sqref="D21" xr:uid="{00000000-0002-0000-0000-000002000000}">
      <formula1>$C$36:$C$48</formula1>
    </dataValidation>
    <dataValidation type="list" allowBlank="1" showInputMessage="1" showErrorMessage="1" sqref="E17" xr:uid="{00000000-0002-0000-0000-000003000000}">
      <formula1>$C$36:$C$44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1"/>
  <sheetViews>
    <sheetView workbookViewId="0">
      <selection activeCell="C6" sqref="C6"/>
    </sheetView>
  </sheetViews>
  <sheetFormatPr defaultRowHeight="15" x14ac:dyDescent="0.25"/>
  <cols>
    <col min="2" max="2" width="31.5703125" customWidth="1"/>
  </cols>
  <sheetData>
    <row r="3" spans="2:6" x14ac:dyDescent="0.25">
      <c r="C3" t="s">
        <v>9</v>
      </c>
      <c r="D3" t="s">
        <v>10</v>
      </c>
      <c r="E3" t="s">
        <v>12</v>
      </c>
      <c r="F3" t="s">
        <v>13</v>
      </c>
    </row>
    <row r="4" spans="2:6" x14ac:dyDescent="0.25">
      <c r="E4" s="2">
        <f>IF(simulador!D21=simulador!C48,simulador!C17,IF(simulador!D17&lt;=simulador!D21,simulador!C17,simulador!C21))</f>
        <v>0.2</v>
      </c>
      <c r="F4" s="2">
        <f>IF(simulador!D21=simulador!C48,0,IF(simulador!D21&lt;simulador!D17,simulador!C17,simulador!C21))</f>
        <v>8.14E-2</v>
      </c>
    </row>
    <row r="5" spans="2:6" x14ac:dyDescent="0.25">
      <c r="B5" s="4"/>
      <c r="C5" s="4"/>
      <c r="D5" s="4"/>
      <c r="E5" s="1">
        <f>simulador!C13*E4</f>
        <v>20</v>
      </c>
      <c r="F5" s="3">
        <f>simulador!C13*(1+E4)*F4</f>
        <v>9.7680000000000007</v>
      </c>
    </row>
    <row r="6" spans="2:6" x14ac:dyDescent="0.25">
      <c r="B6" s="37" t="str">
        <f>simulador!C31</f>
        <v>Coletivo Empresarial</v>
      </c>
      <c r="C6" s="5">
        <f>IF(simulador!D17&lt;=simulador!C44,DATEDIF(simulador!E17,simulador!C47,"m")+1,DATEDIF(simulador!D17,simulador!C47,"m")+1)</f>
        <v>4</v>
      </c>
      <c r="D6" s="5">
        <f>IF(simulador!D21=simulador!C48,0,IF(simulador!D21&lt;=simulador!C44,4,DATEDIF(simulador!D21,simulador!C47,"m")+1))</f>
        <v>4</v>
      </c>
      <c r="E6" s="1">
        <f>IF(E4=simulador!C17,E5*C6,IF(E4=simulador!C21,E5*D6))</f>
        <v>80</v>
      </c>
      <c r="F6" s="1">
        <f>IF(F4=simulador!C17,F5*C6,IF(F4=simulador!C21,F5*D6))</f>
        <v>39.072000000000003</v>
      </c>
    </row>
    <row r="7" spans="2:6" x14ac:dyDescent="0.25">
      <c r="B7" s="37"/>
      <c r="C7" s="1">
        <f>IF($E$4=simulador!$C$17,E7,F7)</f>
        <v>3.2560000000000002</v>
      </c>
      <c r="D7" s="1">
        <f>IF($F$4=simulador!$C$21,F7,E7)</f>
        <v>6.666666666666667</v>
      </c>
      <c r="E7" s="1">
        <f>E6/simulador!C24</f>
        <v>6.666666666666667</v>
      </c>
      <c r="F7" s="1">
        <f>F6/simulador!C24</f>
        <v>3.2560000000000002</v>
      </c>
    </row>
    <row r="8" spans="2:6" x14ac:dyDescent="0.25">
      <c r="B8" s="37" t="s">
        <v>7</v>
      </c>
      <c r="C8" s="5">
        <f>IF(simulador!D17&lt;=simulador!C44,DATEDIF(simulador!E17,simulador!C47,"m")+1,DATEDIF(simulador!D17,simulador!C47,"m")+1)</f>
        <v>4</v>
      </c>
      <c r="D8" s="5">
        <f>IF(simulador!D21=simulador!C48,0,IF(simulador!D21&lt;=simulador!C44,4,DATEDIF(simulador!D21,simulador!C47,"m")+1))</f>
        <v>4</v>
      </c>
      <c r="E8" s="1">
        <f>IF(E4=simulador!C17,E5*C8,IF(E4=simulador!C21,E5*D8))</f>
        <v>80</v>
      </c>
      <c r="F8" s="1">
        <f>IF(F4=simulador!C17,F5*C8,IF(F4=simulador!C21,F5*D8))</f>
        <v>39.072000000000003</v>
      </c>
    </row>
    <row r="9" spans="2:6" x14ac:dyDescent="0.25">
      <c r="B9" s="37"/>
      <c r="C9" s="1">
        <f>IF($E$4=simulador!$C$17,E9,F9)</f>
        <v>3.2560000000000002</v>
      </c>
      <c r="D9" s="1">
        <f>IF($F$4=simulador!$C$21,F9,E9)</f>
        <v>6.666666666666667</v>
      </c>
      <c r="E9" s="1">
        <f>E8/simulador!C24</f>
        <v>6.666666666666667</v>
      </c>
      <c r="F9" s="1">
        <f>F8/simulador!C24</f>
        <v>3.2560000000000002</v>
      </c>
    </row>
    <row r="10" spans="2:6" x14ac:dyDescent="0.25">
      <c r="B10" s="37" t="s">
        <v>8</v>
      </c>
      <c r="C10" s="5">
        <f>DATEDIF(simulador!D17,simulador!C47,"m")+1</f>
        <v>4</v>
      </c>
      <c r="D10" s="5">
        <f>IF(simulador!D21=simulador!C48,0,IF(simulador!D21&lt;=simulador!C44,4,DATEDIF(simulador!D21,simulador!C47,"m")+1))</f>
        <v>4</v>
      </c>
      <c r="E10" s="1">
        <f>IF(E4=simulador!C17,E5*C10,IF(E4=simulador!C21,E5*D10))</f>
        <v>80</v>
      </c>
      <c r="F10" s="1">
        <f>IF(F4=simulador!C17,F5*C10,IF(F4=simulador!C21,F5*D10))</f>
        <v>39.072000000000003</v>
      </c>
    </row>
    <row r="11" spans="2:6" x14ac:dyDescent="0.25">
      <c r="B11" s="37"/>
      <c r="C11" s="1">
        <f>IF($E$4=simulador!$C$17,E11,F11)</f>
        <v>3.2560000000000002</v>
      </c>
      <c r="D11" s="1">
        <f>IF($F$4=simulador!$C$21,F11,E11)</f>
        <v>6.666666666666667</v>
      </c>
      <c r="E11" s="1">
        <f>E10/simulador!C24</f>
        <v>6.666666666666667</v>
      </c>
      <c r="F11" s="1">
        <f>F10/simulador!C24</f>
        <v>3.2560000000000002</v>
      </c>
    </row>
  </sheetData>
  <mergeCells count="3">
    <mergeCell ref="B10:B11"/>
    <mergeCell ref="B6:B7"/>
    <mergeCell ref="B8:B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simulador</vt:lpstr>
      <vt:lpstr>Plan4</vt:lpstr>
    </vt:vector>
  </TitlesOfParts>
  <Company>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isabel_usr</dc:creator>
  <cp:lastModifiedBy>Ellen Radomski</cp:lastModifiedBy>
  <dcterms:created xsi:type="dcterms:W3CDTF">2021-01-11T13:06:30Z</dcterms:created>
  <dcterms:modified xsi:type="dcterms:W3CDTF">2021-01-12T20:50:33Z</dcterms:modified>
</cp:coreProperties>
</file>